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P&amp;L FY20" sheetId="1" r:id="rId1"/>
    <sheet name="P&amp;L FY19" sheetId="2" r:id="rId2"/>
  </sheets>
  <definedNames/>
  <calcPr fullCalcOnLoad="1"/>
</workbook>
</file>

<file path=xl/sharedStrings.xml><?xml version="1.0" encoding="utf-8"?>
<sst xmlns="http://schemas.openxmlformats.org/spreadsheetml/2006/main" count="156" uniqueCount="99">
  <si>
    <t>Profit &amp; Loss</t>
  </si>
  <si>
    <t>ALFALFA HOUSE COMMUNITY FOOD CO-OPERATIVE</t>
  </si>
  <si>
    <t>For the month ended 31 December 2020</t>
  </si>
  <si>
    <t>Dec-20</t>
  </si>
  <si>
    <t>Nov-20</t>
  </si>
  <si>
    <t>Oct-20</t>
  </si>
  <si>
    <t>Sep-20</t>
  </si>
  <si>
    <t>Aug-20</t>
  </si>
  <si>
    <t>Jul-20</t>
  </si>
  <si>
    <t>YTD</t>
  </si>
  <si>
    <t>Income</t>
  </si>
  <si>
    <t>Cash Sales Deposited to bank</t>
  </si>
  <si>
    <t>Debit/Credit Card Sales Deposited to bank</t>
  </si>
  <si>
    <t>Sales - Ex GST</t>
  </si>
  <si>
    <t>Sales - GST</t>
  </si>
  <si>
    <t>Sales from Vege Boxes</t>
  </si>
  <si>
    <t>Sales variance - POS to bank</t>
  </si>
  <si>
    <t>Total Income</t>
  </si>
  <si>
    <t>Less Cost of Sales</t>
  </si>
  <si>
    <t>Groceries</t>
  </si>
  <si>
    <t>Movement in inventory</t>
  </si>
  <si>
    <t>Packaging</t>
  </si>
  <si>
    <t>Produce</t>
  </si>
  <si>
    <t>Total Cost of Sales</t>
  </si>
  <si>
    <t>Gross Profit</t>
  </si>
  <si>
    <t>Plus Other Income</t>
  </si>
  <si>
    <t>Annual Subscription Fees</t>
  </si>
  <si>
    <t>Cash Flow Boost</t>
  </si>
  <si>
    <t>Interest Income</t>
  </si>
  <si>
    <t>Total Other Income</t>
  </si>
  <si>
    <t>Less Operating Expenses</t>
  </si>
  <si>
    <t>Stripe Fees</t>
  </si>
  <si>
    <t xml:space="preserve">   Administration Expenses</t>
  </si>
  <si>
    <t xml:space="preserve">   Accounting &amp; Audit Fees</t>
  </si>
  <si>
    <t xml:space="preserve">   Advertising &amp; Marketing</t>
  </si>
  <si>
    <t xml:space="preserve">   AGM Expenses</t>
  </si>
  <si>
    <t xml:space="preserve">   Bank Fees</t>
  </si>
  <si>
    <t xml:space="preserve">   Bookkeeping Fees</t>
  </si>
  <si>
    <t xml:space="preserve">   Computer &amp; IT Maintenance</t>
  </si>
  <si>
    <t xml:space="preserve">   Computer Expenses</t>
  </si>
  <si>
    <t xml:space="preserve">   Consultancy Fees</t>
  </si>
  <si>
    <t xml:space="preserve">   Depreciation</t>
  </si>
  <si>
    <t xml:space="preserve">   EFTPOS Fees</t>
  </si>
  <si>
    <t xml:space="preserve">   General Expenses</t>
  </si>
  <si>
    <t xml:space="preserve">   Licences</t>
  </si>
  <si>
    <t xml:space="preserve">   Pest Management</t>
  </si>
  <si>
    <t xml:space="preserve">   Recruitment Fees</t>
  </si>
  <si>
    <t xml:space="preserve">   Repairs &amp; Maintenance</t>
  </si>
  <si>
    <t xml:space="preserve">   Shop &amp; Office Eqip &lt; $1000</t>
  </si>
  <si>
    <t xml:space="preserve">   Staff Amenities</t>
  </si>
  <si>
    <t xml:space="preserve">   Stationery &amp; Office Supplies</t>
  </si>
  <si>
    <t xml:space="preserve">   Subscriptions</t>
  </si>
  <si>
    <t xml:space="preserve">   Website Hosting</t>
  </si>
  <si>
    <t xml:space="preserve">   Total Administration Expenses</t>
  </si>
  <si>
    <t xml:space="preserve">   Communication Expenses</t>
  </si>
  <si>
    <t xml:space="preserve">   Internet</t>
  </si>
  <si>
    <t xml:space="preserve">   Telephone Expenses</t>
  </si>
  <si>
    <t xml:space="preserve">   Total Communication Expenses</t>
  </si>
  <si>
    <t xml:space="preserve">   Employment Expenses</t>
  </si>
  <si>
    <t xml:space="preserve">   Annual Leave - Movements</t>
  </si>
  <si>
    <t xml:space="preserve">   Superannuation Expense</t>
  </si>
  <si>
    <t xml:space="preserve">   Wages &amp; Salaries Expenses</t>
  </si>
  <si>
    <t xml:space="preserve">   Total Employment Expenses</t>
  </si>
  <si>
    <t xml:space="preserve">   Facility Expenses</t>
  </si>
  <si>
    <t xml:space="preserve">   Cleaning Expenses</t>
  </si>
  <si>
    <t xml:space="preserve">   Council Rates</t>
  </si>
  <si>
    <t xml:space="preserve">   Electricity Expenses</t>
  </si>
  <si>
    <t xml:space="preserve">   Gas Expenses</t>
  </si>
  <si>
    <t xml:space="preserve">   Rent</t>
  </si>
  <si>
    <t xml:space="preserve">   Rubbish Removal</t>
  </si>
  <si>
    <t xml:space="preserve">   Water Usage</t>
  </si>
  <si>
    <t xml:space="preserve">   Total Facility Expenses</t>
  </si>
  <si>
    <t xml:space="preserve">   Insurance Expenses</t>
  </si>
  <si>
    <t xml:space="preserve">   Business Insurance</t>
  </si>
  <si>
    <t xml:space="preserve">   Workers Comp Insurance</t>
  </si>
  <si>
    <t xml:space="preserve">   Total Insurance Expenses</t>
  </si>
  <si>
    <t>Total Operating Expenses</t>
  </si>
  <si>
    <t>Operating Profit</t>
  </si>
  <si>
    <t>Non-operating Expenses</t>
  </si>
  <si>
    <t xml:space="preserve">   Other Non-operating Expenses</t>
  </si>
  <si>
    <t xml:space="preserve">   Interest Expense</t>
  </si>
  <si>
    <t xml:space="preserve">   Total Other Non-operating Expenses</t>
  </si>
  <si>
    <t>Total Non-operating Expenses</t>
  </si>
  <si>
    <t>Net Profit</t>
  </si>
  <si>
    <t>For the month ended 31 December 2019</t>
  </si>
  <si>
    <t>Dec-19</t>
  </si>
  <si>
    <t>Nov-19</t>
  </si>
  <si>
    <t>Oct-19</t>
  </si>
  <si>
    <t>Sep-19</t>
  </si>
  <si>
    <t>Aug-19</t>
  </si>
  <si>
    <t>Jul-19</t>
  </si>
  <si>
    <t>Miscellaneous Income</t>
  </si>
  <si>
    <t>Freight In</t>
  </si>
  <si>
    <t>Fundraising Income</t>
  </si>
  <si>
    <t>Workshop Fees</t>
  </si>
  <si>
    <t>Workshop staffing costs</t>
  </si>
  <si>
    <t xml:space="preserve">   Room Hire</t>
  </si>
  <si>
    <t xml:space="preserve">   Staff Training Expenses</t>
  </si>
  <si>
    <t xml:space="preserve">   Contractor Expenses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</si>
</sst>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9]#,##0.00;\-[$$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0.0%"/>
    <numFmt numFmtId="171" formatCode="mmm\-yyyy"/>
  </numFmts>
  <fonts count="40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3" fillId="0" borderId="11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46">
      <selection activeCell="E55" sqref="E55"/>
    </sheetView>
  </sheetViews>
  <sheetFormatPr defaultColWidth="9.140625" defaultRowHeight="12.75" customHeight="1"/>
  <cols>
    <col min="1" max="1" width="23.8515625" style="0" customWidth="1"/>
    <col min="2" max="8" width="14.28125" style="0" customWidth="1"/>
  </cols>
  <sheetData>
    <row r="1" spans="1:8" ht="12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2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12.75" customHeight="1">
      <c r="A3" s="10" t="s">
        <v>2</v>
      </c>
      <c r="B3" s="10"/>
      <c r="C3" s="10"/>
      <c r="D3" s="10"/>
      <c r="E3" s="10"/>
      <c r="F3" s="10"/>
      <c r="G3" s="10"/>
      <c r="H3" s="10"/>
    </row>
    <row r="5" spans="1:9" ht="12.75" customHeight="1">
      <c r="A5" s="4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2"/>
    </row>
    <row r="7" ht="12.75" customHeight="1">
      <c r="A7" s="3" t="s">
        <v>10</v>
      </c>
    </row>
    <row r="8" spans="1:9" ht="12.75" customHeight="1">
      <c r="A8" s="1" t="s">
        <v>11</v>
      </c>
      <c r="B8" s="1">
        <v>3785.7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3785.7</v>
      </c>
      <c r="I8" s="2"/>
    </row>
    <row r="9" spans="1:9" ht="12.75" customHeight="1">
      <c r="A9" s="1" t="s">
        <v>12</v>
      </c>
      <c r="B9" s="1">
        <v>82549.43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82549.43</v>
      </c>
      <c r="I9" s="2"/>
    </row>
    <row r="10" spans="1:9" ht="12.75" customHeight="1">
      <c r="A10" s="1" t="s">
        <v>13</v>
      </c>
      <c r="B10" s="1">
        <v>0</v>
      </c>
      <c r="C10" s="1">
        <v>67071.19</v>
      </c>
      <c r="D10" s="1">
        <v>70864.61</v>
      </c>
      <c r="E10" s="1">
        <v>72152.53</v>
      </c>
      <c r="F10" s="1">
        <v>75503.84</v>
      </c>
      <c r="G10" s="1">
        <v>76543.69</v>
      </c>
      <c r="H10" s="1">
        <v>362135.86</v>
      </c>
      <c r="I10" s="2"/>
    </row>
    <row r="11" spans="1:9" ht="12.75" customHeight="1">
      <c r="A11" s="1" t="s">
        <v>14</v>
      </c>
      <c r="B11" s="1">
        <v>0</v>
      </c>
      <c r="C11" s="1">
        <v>10706.85</v>
      </c>
      <c r="D11" s="1">
        <v>12367.93</v>
      </c>
      <c r="E11" s="1">
        <v>12092.32</v>
      </c>
      <c r="F11" s="1">
        <v>11846.15</v>
      </c>
      <c r="G11" s="1">
        <v>11829.82</v>
      </c>
      <c r="H11" s="1">
        <v>58843.07</v>
      </c>
      <c r="I11" s="2"/>
    </row>
    <row r="12" spans="1:9" ht="12.75" customHeight="1">
      <c r="A12" s="1" t="s">
        <v>15</v>
      </c>
      <c r="B12" s="1">
        <v>0</v>
      </c>
      <c r="C12" s="1">
        <v>0</v>
      </c>
      <c r="D12" s="1">
        <v>181.96</v>
      </c>
      <c r="E12" s="1">
        <v>401.46</v>
      </c>
      <c r="F12" s="1">
        <v>996.46</v>
      </c>
      <c r="G12" s="1">
        <v>1288.66</v>
      </c>
      <c r="H12" s="1">
        <v>2868.54</v>
      </c>
      <c r="I12" s="2"/>
    </row>
    <row r="13" spans="1:9" ht="12.75" customHeight="1">
      <c r="A13" s="1" t="s">
        <v>16</v>
      </c>
      <c r="B13" s="1">
        <v>0</v>
      </c>
      <c r="C13" s="1">
        <v>-25.09</v>
      </c>
      <c r="D13" s="1">
        <v>-29.03</v>
      </c>
      <c r="E13" s="1">
        <v>28.82</v>
      </c>
      <c r="F13" s="1">
        <v>70.57</v>
      </c>
      <c r="G13" s="1">
        <v>-58.2</v>
      </c>
      <c r="H13" s="1">
        <v>-12.93</v>
      </c>
      <c r="I13" s="2"/>
    </row>
    <row r="14" spans="1:9" ht="12.75" customHeight="1">
      <c r="A14" s="5" t="s">
        <v>17</v>
      </c>
      <c r="B14" s="7">
        <f aca="true" t="shared" si="0" ref="B14:H14">SUM(B8:B13)</f>
        <v>86335.12999999999</v>
      </c>
      <c r="C14" s="7">
        <f t="shared" si="0"/>
        <v>77752.95000000001</v>
      </c>
      <c r="D14" s="7">
        <f t="shared" si="0"/>
        <v>83385.47000000002</v>
      </c>
      <c r="E14" s="7">
        <f t="shared" si="0"/>
        <v>84675.13000000002</v>
      </c>
      <c r="F14" s="7">
        <f t="shared" si="0"/>
        <v>88417.02</v>
      </c>
      <c r="G14" s="7">
        <f t="shared" si="0"/>
        <v>89603.97000000002</v>
      </c>
      <c r="H14" s="7">
        <f t="shared" si="0"/>
        <v>510169.67</v>
      </c>
      <c r="I14" s="2"/>
    </row>
    <row r="16" ht="12.75" customHeight="1">
      <c r="A16" s="3" t="s">
        <v>18</v>
      </c>
    </row>
    <row r="17" spans="1:9" ht="12.75" customHeight="1">
      <c r="A17" s="1" t="s">
        <v>19</v>
      </c>
      <c r="B17" s="1">
        <v>34024.77</v>
      </c>
      <c r="C17" s="1">
        <v>32782.33</v>
      </c>
      <c r="D17" s="1">
        <v>38578.63</v>
      </c>
      <c r="E17" s="1">
        <v>46026.25</v>
      </c>
      <c r="F17" s="1">
        <v>27623.55</v>
      </c>
      <c r="G17" s="1">
        <v>41721.47</v>
      </c>
      <c r="H17" s="1">
        <v>220757</v>
      </c>
      <c r="I17" s="2"/>
    </row>
    <row r="18" spans="1:9" ht="12.75" customHeight="1">
      <c r="A18" s="1" t="s">
        <v>20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2"/>
    </row>
    <row r="19" spans="1:9" ht="12.75" customHeight="1">
      <c r="A19" s="1" t="s">
        <v>21</v>
      </c>
      <c r="B19" s="1">
        <v>0</v>
      </c>
      <c r="C19" s="1">
        <v>445.54</v>
      </c>
      <c r="D19" s="1">
        <v>99</v>
      </c>
      <c r="E19" s="1">
        <v>141</v>
      </c>
      <c r="F19" s="1">
        <v>17.1</v>
      </c>
      <c r="G19" s="1">
        <v>0</v>
      </c>
      <c r="H19" s="1">
        <v>702.64</v>
      </c>
      <c r="I19" s="2"/>
    </row>
    <row r="20" spans="1:9" ht="12.75" customHeight="1">
      <c r="A20" s="1" t="s">
        <v>22</v>
      </c>
      <c r="B20" s="1">
        <v>9926.94</v>
      </c>
      <c r="C20" s="1">
        <v>17731.62</v>
      </c>
      <c r="D20" s="1">
        <v>17332.18</v>
      </c>
      <c r="E20" s="1">
        <v>17651.96</v>
      </c>
      <c r="F20" s="1">
        <v>18753.69</v>
      </c>
      <c r="G20" s="1">
        <v>20171.81</v>
      </c>
      <c r="H20" s="1">
        <v>101568.2</v>
      </c>
      <c r="I20" s="2"/>
    </row>
    <row r="21" spans="1:9" ht="12.75" customHeight="1">
      <c r="A21" s="5" t="s">
        <v>23</v>
      </c>
      <c r="B21" s="7">
        <f aca="true" t="shared" si="1" ref="B21:H21">SUM(B17:B20)</f>
        <v>43951.71</v>
      </c>
      <c r="C21" s="7">
        <f t="shared" si="1"/>
        <v>50959.490000000005</v>
      </c>
      <c r="D21" s="7">
        <f t="shared" si="1"/>
        <v>56009.81</v>
      </c>
      <c r="E21" s="7">
        <f t="shared" si="1"/>
        <v>63819.21</v>
      </c>
      <c r="F21" s="7">
        <f t="shared" si="1"/>
        <v>46394.34</v>
      </c>
      <c r="G21" s="7">
        <f t="shared" si="1"/>
        <v>61893.28</v>
      </c>
      <c r="H21" s="7">
        <f t="shared" si="1"/>
        <v>323027.84</v>
      </c>
      <c r="I21" s="2"/>
    </row>
    <row r="23" spans="1:9" ht="12.75" customHeight="1">
      <c r="A23" s="6" t="s">
        <v>24</v>
      </c>
      <c r="B23" s="8">
        <f aca="true" t="shared" si="2" ref="B23:H23">(B14)-(B21)</f>
        <v>42383.41999999999</v>
      </c>
      <c r="C23" s="8">
        <f t="shared" si="2"/>
        <v>26793.460000000006</v>
      </c>
      <c r="D23" s="8">
        <f t="shared" si="2"/>
        <v>27375.660000000018</v>
      </c>
      <c r="E23" s="8">
        <f t="shared" si="2"/>
        <v>20855.92000000002</v>
      </c>
      <c r="F23" s="8">
        <f t="shared" si="2"/>
        <v>42022.68000000001</v>
      </c>
      <c r="G23" s="8">
        <f t="shared" si="2"/>
        <v>27710.690000000017</v>
      </c>
      <c r="H23" s="8">
        <f t="shared" si="2"/>
        <v>187141.82999999996</v>
      </c>
      <c r="I23" s="2"/>
    </row>
    <row r="25" ht="12.75" customHeight="1">
      <c r="A25" s="3" t="s">
        <v>25</v>
      </c>
    </row>
    <row r="26" spans="1:9" ht="12.75" customHeight="1">
      <c r="A26" s="1" t="s">
        <v>26</v>
      </c>
      <c r="B26" s="1">
        <v>0</v>
      </c>
      <c r="C26" s="1">
        <v>175.35</v>
      </c>
      <c r="D26" s="1">
        <v>335.67</v>
      </c>
      <c r="E26" s="1">
        <v>465.58</v>
      </c>
      <c r="F26" s="1">
        <v>740.74</v>
      </c>
      <c r="G26" s="1">
        <v>780.78</v>
      </c>
      <c r="H26" s="1">
        <v>2498.12</v>
      </c>
      <c r="I26" s="2"/>
    </row>
    <row r="27" spans="1:9" ht="12.75" customHeight="1">
      <c r="A27" s="1" t="s">
        <v>27</v>
      </c>
      <c r="B27" s="1">
        <v>0</v>
      </c>
      <c r="C27" s="1">
        <v>4664</v>
      </c>
      <c r="D27" s="1">
        <v>0</v>
      </c>
      <c r="E27" s="1">
        <v>4664</v>
      </c>
      <c r="F27" s="1">
        <v>13634</v>
      </c>
      <c r="G27" s="1">
        <v>0</v>
      </c>
      <c r="H27" s="1">
        <v>22962</v>
      </c>
      <c r="I27" s="2"/>
    </row>
    <row r="28" spans="1:9" ht="12.75" customHeight="1">
      <c r="A28" s="1" t="s">
        <v>28</v>
      </c>
      <c r="B28" s="1">
        <v>0.75</v>
      </c>
      <c r="C28" s="1">
        <v>3.8</v>
      </c>
      <c r="D28" s="1">
        <v>4.37</v>
      </c>
      <c r="E28" s="1">
        <v>4.95</v>
      </c>
      <c r="F28" s="1">
        <v>4.06</v>
      </c>
      <c r="G28" s="1">
        <v>4.04</v>
      </c>
      <c r="H28" s="1">
        <v>21.97</v>
      </c>
      <c r="I28" s="2"/>
    </row>
    <row r="29" spans="1:9" ht="12.75" customHeight="1">
      <c r="A29" s="5" t="s">
        <v>29</v>
      </c>
      <c r="B29" s="7">
        <f aca="true" t="shared" si="3" ref="B29:H29">SUM(B26:B28)</f>
        <v>0.75</v>
      </c>
      <c r="C29" s="7">
        <f t="shared" si="3"/>
        <v>4843.150000000001</v>
      </c>
      <c r="D29" s="7">
        <f t="shared" si="3"/>
        <v>340.04</v>
      </c>
      <c r="E29" s="7">
        <f t="shared" si="3"/>
        <v>5134.53</v>
      </c>
      <c r="F29" s="7">
        <f t="shared" si="3"/>
        <v>14378.8</v>
      </c>
      <c r="G29" s="7">
        <f t="shared" si="3"/>
        <v>784.8199999999999</v>
      </c>
      <c r="H29" s="7">
        <f t="shared" si="3"/>
        <v>25482.09</v>
      </c>
      <c r="I29" s="2"/>
    </row>
    <row r="31" ht="12.75" customHeight="1">
      <c r="A31" s="3" t="s">
        <v>30</v>
      </c>
    </row>
    <row r="32" spans="1:9" ht="12.75" customHeight="1">
      <c r="A32" s="1" t="s">
        <v>31</v>
      </c>
      <c r="B32" s="1">
        <v>0</v>
      </c>
      <c r="C32" s="1">
        <v>0</v>
      </c>
      <c r="D32" s="1">
        <v>3.99</v>
      </c>
      <c r="E32" s="1">
        <v>10.86</v>
      </c>
      <c r="F32" s="1">
        <v>21.81</v>
      </c>
      <c r="G32" s="1">
        <v>26.38</v>
      </c>
      <c r="H32" s="1">
        <v>63.04</v>
      </c>
      <c r="I32" s="2"/>
    </row>
    <row r="34" ht="12.75" customHeight="1">
      <c r="A34" s="3" t="s">
        <v>32</v>
      </c>
    </row>
    <row r="35" spans="1:9" ht="12.75" customHeight="1">
      <c r="A35" s="1" t="s">
        <v>33</v>
      </c>
      <c r="B35" s="1">
        <v>0</v>
      </c>
      <c r="C35" s="1">
        <v>0</v>
      </c>
      <c r="D35" s="1">
        <v>0</v>
      </c>
      <c r="E35" s="1">
        <v>4060</v>
      </c>
      <c r="F35" s="1">
        <v>0</v>
      </c>
      <c r="G35" s="1">
        <v>0</v>
      </c>
      <c r="H35" s="1">
        <v>4060</v>
      </c>
      <c r="I35" s="2"/>
    </row>
    <row r="36" spans="1:9" ht="12.75" customHeight="1">
      <c r="A36" s="1" t="s">
        <v>34</v>
      </c>
      <c r="B36" s="1">
        <v>87.99</v>
      </c>
      <c r="C36" s="1">
        <v>0</v>
      </c>
      <c r="D36" s="1">
        <v>0</v>
      </c>
      <c r="E36" s="1">
        <v>120.24</v>
      </c>
      <c r="F36" s="1">
        <v>121.48</v>
      </c>
      <c r="G36" s="1">
        <v>0</v>
      </c>
      <c r="H36" s="1">
        <v>329.71</v>
      </c>
      <c r="I36" s="2"/>
    </row>
    <row r="37" spans="1:9" ht="12.75" customHeight="1">
      <c r="A37" s="1" t="s">
        <v>35</v>
      </c>
      <c r="B37" s="1">
        <v>0</v>
      </c>
      <c r="C37" s="1">
        <v>300</v>
      </c>
      <c r="D37" s="1">
        <v>0</v>
      </c>
      <c r="E37" s="1">
        <v>0</v>
      </c>
      <c r="F37" s="1">
        <v>0</v>
      </c>
      <c r="G37" s="1">
        <v>0</v>
      </c>
      <c r="H37" s="1">
        <v>300</v>
      </c>
      <c r="I37" s="2"/>
    </row>
    <row r="38" spans="1:9" ht="12.75" customHeight="1">
      <c r="A38" s="1" t="s">
        <v>36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50</v>
      </c>
      <c r="H38" s="1">
        <v>50</v>
      </c>
      <c r="I38" s="2"/>
    </row>
    <row r="39" spans="1:9" ht="12.75" customHeight="1">
      <c r="A39" s="1" t="s">
        <v>37</v>
      </c>
      <c r="B39" s="1">
        <v>501.05</v>
      </c>
      <c r="C39" s="1">
        <v>975.15</v>
      </c>
      <c r="D39" s="1">
        <v>753.5</v>
      </c>
      <c r="E39" s="1">
        <v>889.9</v>
      </c>
      <c r="F39" s="1">
        <v>547.8</v>
      </c>
      <c r="G39" s="1">
        <v>682</v>
      </c>
      <c r="H39" s="1">
        <v>4349.4</v>
      </c>
      <c r="I39" s="2"/>
    </row>
    <row r="40" spans="1:9" ht="12.75" customHeight="1">
      <c r="A40" s="1" t="s">
        <v>38</v>
      </c>
      <c r="B40" s="1">
        <v>227.27</v>
      </c>
      <c r="C40" s="1">
        <v>0</v>
      </c>
      <c r="D40" s="1">
        <v>334.09</v>
      </c>
      <c r="E40" s="1">
        <v>0</v>
      </c>
      <c r="F40" s="1">
        <v>0</v>
      </c>
      <c r="G40" s="1">
        <v>0</v>
      </c>
      <c r="H40" s="1">
        <v>561.36</v>
      </c>
      <c r="I40" s="2"/>
    </row>
    <row r="41" spans="1:9" ht="12.75" customHeight="1">
      <c r="A41" s="1" t="s">
        <v>39</v>
      </c>
      <c r="B41" s="1">
        <v>201.38</v>
      </c>
      <c r="C41" s="1">
        <v>206.48</v>
      </c>
      <c r="D41" s="1">
        <v>205.68</v>
      </c>
      <c r="E41" s="1">
        <v>620.64</v>
      </c>
      <c r="F41" s="1">
        <v>81.82</v>
      </c>
      <c r="G41" s="1">
        <v>227.54</v>
      </c>
      <c r="H41" s="1">
        <v>1543.54</v>
      </c>
      <c r="I41" s="2"/>
    </row>
    <row r="42" spans="1:9" ht="12.75" customHeight="1">
      <c r="A42" s="1" t="s">
        <v>40</v>
      </c>
      <c r="B42" s="1">
        <v>0</v>
      </c>
      <c r="C42" s="1">
        <v>200</v>
      </c>
      <c r="D42" s="1">
        <v>0</v>
      </c>
      <c r="E42" s="1">
        <v>0</v>
      </c>
      <c r="F42" s="1">
        <v>0</v>
      </c>
      <c r="G42" s="1">
        <v>0</v>
      </c>
      <c r="H42" s="1">
        <v>200</v>
      </c>
      <c r="I42" s="2"/>
    </row>
    <row r="43" spans="1:9" ht="12.75" customHeight="1">
      <c r="A43" s="1" t="s">
        <v>41</v>
      </c>
      <c r="B43" s="1">
        <v>0</v>
      </c>
      <c r="C43" s="1">
        <v>1218.01</v>
      </c>
      <c r="D43" s="1">
        <v>1258.6</v>
      </c>
      <c r="E43" s="1">
        <v>1175.08</v>
      </c>
      <c r="F43" s="1">
        <v>1203.22</v>
      </c>
      <c r="G43" s="1">
        <v>1203.2</v>
      </c>
      <c r="H43" s="1">
        <v>6058.11</v>
      </c>
      <c r="I43" s="2"/>
    </row>
    <row r="44" spans="1:9" ht="12.75" customHeight="1">
      <c r="A44" s="1" t="s">
        <v>42</v>
      </c>
      <c r="B44" s="1">
        <v>448.21</v>
      </c>
      <c r="C44" s="1">
        <v>483.32</v>
      </c>
      <c r="D44" s="1">
        <v>476.1</v>
      </c>
      <c r="E44" s="1">
        <v>504.87</v>
      </c>
      <c r="F44" s="1">
        <v>504.76</v>
      </c>
      <c r="G44" s="1">
        <v>545.52</v>
      </c>
      <c r="H44" s="1">
        <v>2962.78</v>
      </c>
      <c r="I44" s="2"/>
    </row>
    <row r="45" spans="1:9" ht="12.75" customHeight="1">
      <c r="A45" s="1" t="s">
        <v>43</v>
      </c>
      <c r="B45" s="1">
        <v>237.99</v>
      </c>
      <c r="C45" s="1">
        <v>-108</v>
      </c>
      <c r="D45" s="1">
        <v>421.89</v>
      </c>
      <c r="E45" s="1">
        <v>0</v>
      </c>
      <c r="F45" s="1">
        <v>0</v>
      </c>
      <c r="G45" s="1">
        <v>0</v>
      </c>
      <c r="H45" s="1">
        <v>551.88</v>
      </c>
      <c r="I45" s="2"/>
    </row>
    <row r="46" spans="1:9" ht="12.75" customHeight="1">
      <c r="A46" s="1" t="s">
        <v>44</v>
      </c>
      <c r="B46" s="1">
        <v>20</v>
      </c>
      <c r="C46" s="1">
        <v>20</v>
      </c>
      <c r="D46" s="1">
        <v>20</v>
      </c>
      <c r="E46" s="1">
        <v>20</v>
      </c>
      <c r="F46" s="1">
        <v>20</v>
      </c>
      <c r="G46" s="1">
        <v>0</v>
      </c>
      <c r="H46" s="1">
        <v>100</v>
      </c>
      <c r="I46" s="2"/>
    </row>
    <row r="47" spans="1:9" ht="12.75" customHeight="1">
      <c r="A47" s="1" t="s">
        <v>45</v>
      </c>
      <c r="B47" s="1">
        <v>0</v>
      </c>
      <c r="C47" s="1">
        <v>0</v>
      </c>
      <c r="D47" s="1">
        <v>0</v>
      </c>
      <c r="E47" s="1">
        <v>242</v>
      </c>
      <c r="F47" s="1">
        <v>0</v>
      </c>
      <c r="G47" s="1">
        <v>0</v>
      </c>
      <c r="H47" s="1">
        <v>242</v>
      </c>
      <c r="I47" s="2"/>
    </row>
    <row r="48" spans="1:9" ht="12.75" customHeight="1">
      <c r="A48" s="1" t="s">
        <v>46</v>
      </c>
      <c r="B48" s="1">
        <v>0</v>
      </c>
      <c r="C48" s="1">
        <v>0</v>
      </c>
      <c r="D48" s="1">
        <v>130</v>
      </c>
      <c r="E48" s="1">
        <v>0</v>
      </c>
      <c r="F48" s="1">
        <v>0</v>
      </c>
      <c r="G48" s="1">
        <v>0</v>
      </c>
      <c r="H48" s="1">
        <v>130</v>
      </c>
      <c r="I48" s="2"/>
    </row>
    <row r="49" spans="1:9" ht="12.75" customHeight="1">
      <c r="A49" s="1" t="s">
        <v>47</v>
      </c>
      <c r="B49" s="1">
        <v>447.27</v>
      </c>
      <c r="C49" s="1">
        <v>57.25</v>
      </c>
      <c r="D49" s="1">
        <v>90</v>
      </c>
      <c r="E49" s="1">
        <v>308.18</v>
      </c>
      <c r="F49" s="1">
        <v>0</v>
      </c>
      <c r="G49" s="1">
        <v>315.45</v>
      </c>
      <c r="H49" s="1">
        <v>1218.15</v>
      </c>
      <c r="I49" s="2"/>
    </row>
    <row r="50" spans="1:9" ht="12.75" customHeight="1">
      <c r="A50" s="1" t="s">
        <v>48</v>
      </c>
      <c r="B50" s="1">
        <v>0</v>
      </c>
      <c r="C50" s="1">
        <v>-63.5</v>
      </c>
      <c r="D50" s="1">
        <v>63.5</v>
      </c>
      <c r="E50" s="1">
        <v>22.8</v>
      </c>
      <c r="F50" s="1">
        <v>23.85</v>
      </c>
      <c r="G50" s="1">
        <v>0</v>
      </c>
      <c r="H50" s="1">
        <v>46.65</v>
      </c>
      <c r="I50" s="2"/>
    </row>
    <row r="51" spans="1:9" ht="12.75" customHeight="1">
      <c r="A51" s="1" t="s">
        <v>49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2"/>
    </row>
    <row r="52" spans="1:9" ht="12.75" customHeight="1">
      <c r="A52" s="1" t="s">
        <v>50</v>
      </c>
      <c r="B52" s="1">
        <v>37</v>
      </c>
      <c r="C52" s="1">
        <v>103.26</v>
      </c>
      <c r="D52" s="1">
        <v>0</v>
      </c>
      <c r="E52" s="1">
        <v>97.46</v>
      </c>
      <c r="F52" s="1">
        <v>144.79</v>
      </c>
      <c r="G52" s="1">
        <v>9.7</v>
      </c>
      <c r="H52" s="1">
        <v>392.21</v>
      </c>
      <c r="I52" s="2"/>
    </row>
    <row r="53" spans="1:9" ht="12.75" customHeight="1">
      <c r="A53" s="1" t="s">
        <v>51</v>
      </c>
      <c r="B53" s="1">
        <v>107.58</v>
      </c>
      <c r="C53" s="1">
        <v>103.89</v>
      </c>
      <c r="D53" s="1">
        <v>146.72</v>
      </c>
      <c r="E53" s="1">
        <v>262.81</v>
      </c>
      <c r="F53" s="1">
        <v>535.12</v>
      </c>
      <c r="G53" s="1">
        <v>583.82</v>
      </c>
      <c r="H53" s="1">
        <v>1739.94</v>
      </c>
      <c r="I53" s="2"/>
    </row>
    <row r="54" spans="1:9" ht="12.75" customHeight="1">
      <c r="A54" s="1" t="s">
        <v>52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361.12</v>
      </c>
      <c r="H54" s="1">
        <v>361.12</v>
      </c>
      <c r="I54" s="2"/>
    </row>
    <row r="55" spans="1:9" ht="12.75" customHeight="1">
      <c r="A55" s="5" t="s">
        <v>53</v>
      </c>
      <c r="B55" s="7">
        <f aca="true" t="shared" si="4" ref="B55:H55">SUM(B35:B54)</f>
        <v>2315.74</v>
      </c>
      <c r="C55" s="7">
        <f t="shared" si="4"/>
        <v>3495.8600000000006</v>
      </c>
      <c r="D55" s="7">
        <f t="shared" si="4"/>
        <v>3900.0799999999995</v>
      </c>
      <c r="E55" s="7">
        <f t="shared" si="4"/>
        <v>8323.98</v>
      </c>
      <c r="F55" s="7">
        <f t="shared" si="4"/>
        <v>3182.8399999999997</v>
      </c>
      <c r="G55" s="7">
        <f t="shared" si="4"/>
        <v>3978.3499999999995</v>
      </c>
      <c r="H55" s="7">
        <f t="shared" si="4"/>
        <v>25196.850000000002</v>
      </c>
      <c r="I55" s="2"/>
    </row>
    <row r="57" ht="12.75" customHeight="1">
      <c r="A57" s="3" t="s">
        <v>54</v>
      </c>
    </row>
    <row r="58" spans="1:9" ht="12.75" customHeight="1">
      <c r="A58" s="1" t="s">
        <v>55</v>
      </c>
      <c r="B58" s="1">
        <v>0</v>
      </c>
      <c r="C58" s="1">
        <v>121.82</v>
      </c>
      <c r="D58" s="1">
        <v>121.82</v>
      </c>
      <c r="E58" s="1">
        <v>121.82</v>
      </c>
      <c r="F58" s="1">
        <v>121.82</v>
      </c>
      <c r="G58" s="1">
        <v>94.55</v>
      </c>
      <c r="H58" s="1">
        <v>581.83</v>
      </c>
      <c r="I58" s="2"/>
    </row>
    <row r="59" spans="1:9" ht="12.75" customHeight="1">
      <c r="A59" s="1" t="s">
        <v>56</v>
      </c>
      <c r="B59" s="1">
        <v>0</v>
      </c>
      <c r="C59" s="1">
        <v>72.33</v>
      </c>
      <c r="D59" s="1">
        <v>89.42</v>
      </c>
      <c r="E59" s="1">
        <v>84.36</v>
      </c>
      <c r="F59" s="1">
        <v>88.74</v>
      </c>
      <c r="G59" s="1">
        <v>105.39</v>
      </c>
      <c r="H59" s="1">
        <v>440.24</v>
      </c>
      <c r="I59" s="2"/>
    </row>
    <row r="60" spans="1:9" ht="12.75" customHeight="1">
      <c r="A60" s="5" t="s">
        <v>57</v>
      </c>
      <c r="B60" s="7">
        <f aca="true" t="shared" si="5" ref="B60:H60">SUM(B58:B59)</f>
        <v>0</v>
      </c>
      <c r="C60" s="7">
        <f t="shared" si="5"/>
        <v>194.14999999999998</v>
      </c>
      <c r="D60" s="7">
        <f t="shared" si="5"/>
        <v>211.24</v>
      </c>
      <c r="E60" s="7">
        <f t="shared" si="5"/>
        <v>206.18</v>
      </c>
      <c r="F60" s="7">
        <f t="shared" si="5"/>
        <v>210.56</v>
      </c>
      <c r="G60" s="7">
        <f t="shared" si="5"/>
        <v>199.94</v>
      </c>
      <c r="H60" s="7">
        <f t="shared" si="5"/>
        <v>1022.07</v>
      </c>
      <c r="I60" s="2"/>
    </row>
    <row r="62" ht="12.75" customHeight="1">
      <c r="A62" s="3" t="s">
        <v>58</v>
      </c>
    </row>
    <row r="63" spans="1:9" ht="12.75" customHeight="1">
      <c r="A63" s="1" t="s">
        <v>59</v>
      </c>
      <c r="B63" s="1">
        <v>0</v>
      </c>
      <c r="C63" s="1">
        <v>89.63</v>
      </c>
      <c r="D63" s="1">
        <v>1789.94</v>
      </c>
      <c r="E63" s="1">
        <v>-440</v>
      </c>
      <c r="F63" s="1">
        <v>-4421</v>
      </c>
      <c r="G63" s="1">
        <v>1018</v>
      </c>
      <c r="H63" s="1">
        <v>-1963.43</v>
      </c>
      <c r="I63" s="2"/>
    </row>
    <row r="64" spans="1:9" ht="12.75" customHeight="1">
      <c r="A64" s="1" t="s">
        <v>60</v>
      </c>
      <c r="B64" s="1">
        <v>2920.05</v>
      </c>
      <c r="C64" s="1">
        <v>1877.67</v>
      </c>
      <c r="D64" s="1">
        <v>1829.85</v>
      </c>
      <c r="E64" s="1">
        <v>1825.88</v>
      </c>
      <c r="F64" s="1">
        <v>1811.77</v>
      </c>
      <c r="G64" s="1">
        <v>1762.07</v>
      </c>
      <c r="H64" s="1">
        <v>12027.29</v>
      </c>
      <c r="I64" s="2"/>
    </row>
    <row r="65" spans="1:9" ht="12.75" customHeight="1">
      <c r="A65" s="1" t="s">
        <v>61</v>
      </c>
      <c r="B65" s="1">
        <v>35724.75</v>
      </c>
      <c r="C65" s="1">
        <v>20088.75</v>
      </c>
      <c r="D65" s="1">
        <v>19469.07</v>
      </c>
      <c r="E65" s="1">
        <v>19574.47</v>
      </c>
      <c r="F65" s="1">
        <v>23276.47</v>
      </c>
      <c r="G65" s="1">
        <v>19022.05</v>
      </c>
      <c r="H65" s="1">
        <v>137155.56</v>
      </c>
      <c r="I65" s="2"/>
    </row>
    <row r="66" spans="1:9" ht="12.75" customHeight="1">
      <c r="A66" s="5" t="s">
        <v>62</v>
      </c>
      <c r="B66" s="7">
        <f aca="true" t="shared" si="6" ref="B66:H66">SUM(B63:B65)</f>
        <v>38644.8</v>
      </c>
      <c r="C66" s="7">
        <f t="shared" si="6"/>
        <v>22056.05</v>
      </c>
      <c r="D66" s="7">
        <f t="shared" si="6"/>
        <v>23088.86</v>
      </c>
      <c r="E66" s="7">
        <f t="shared" si="6"/>
        <v>20960.350000000002</v>
      </c>
      <c r="F66" s="7">
        <f t="shared" si="6"/>
        <v>20667.24</v>
      </c>
      <c r="G66" s="7">
        <f t="shared" si="6"/>
        <v>21802.12</v>
      </c>
      <c r="H66" s="7">
        <f t="shared" si="6"/>
        <v>147219.41999999998</v>
      </c>
      <c r="I66" s="2"/>
    </row>
    <row r="68" ht="12.75" customHeight="1">
      <c r="A68" s="3" t="s">
        <v>63</v>
      </c>
    </row>
    <row r="69" spans="1:9" ht="12.75" customHeight="1">
      <c r="A69" s="1" t="s">
        <v>64</v>
      </c>
      <c r="B69" s="1">
        <v>0</v>
      </c>
      <c r="C69" s="1">
        <v>29.99</v>
      </c>
      <c r="D69" s="1">
        <v>22.84</v>
      </c>
      <c r="E69" s="1">
        <v>0</v>
      </c>
      <c r="F69" s="1">
        <v>14.99</v>
      </c>
      <c r="G69" s="1">
        <v>0</v>
      </c>
      <c r="H69" s="1">
        <v>67.82</v>
      </c>
      <c r="I69" s="2"/>
    </row>
    <row r="70" spans="1:9" ht="12.75" customHeight="1">
      <c r="A70" s="1" t="s">
        <v>65</v>
      </c>
      <c r="B70" s="1">
        <v>450</v>
      </c>
      <c r="C70" s="1">
        <v>0</v>
      </c>
      <c r="D70" s="1">
        <v>0</v>
      </c>
      <c r="E70" s="1">
        <v>450.34</v>
      </c>
      <c r="F70" s="1">
        <v>0</v>
      </c>
      <c r="G70" s="1">
        <v>0</v>
      </c>
      <c r="H70" s="1">
        <v>900.34</v>
      </c>
      <c r="I70" s="2"/>
    </row>
    <row r="71" spans="1:9" ht="12.75" customHeight="1">
      <c r="A71" s="1" t="s">
        <v>66</v>
      </c>
      <c r="B71" s="1">
        <v>562.61</v>
      </c>
      <c r="C71" s="1">
        <v>0</v>
      </c>
      <c r="D71" s="1">
        <v>978.71</v>
      </c>
      <c r="E71" s="1">
        <v>628.06</v>
      </c>
      <c r="F71" s="1">
        <v>695.26</v>
      </c>
      <c r="G71" s="1">
        <v>1206.78</v>
      </c>
      <c r="H71" s="1">
        <v>4071.42</v>
      </c>
      <c r="I71" s="2"/>
    </row>
    <row r="72" spans="1:9" ht="12.75" customHeight="1">
      <c r="A72" s="1" t="s">
        <v>67</v>
      </c>
      <c r="B72" s="1">
        <v>0</v>
      </c>
      <c r="C72" s="1">
        <v>48</v>
      </c>
      <c r="D72" s="1">
        <v>0</v>
      </c>
      <c r="E72" s="1">
        <v>0</v>
      </c>
      <c r="F72" s="1">
        <v>0</v>
      </c>
      <c r="G72" s="1">
        <v>0</v>
      </c>
      <c r="H72" s="1">
        <v>48</v>
      </c>
      <c r="I72" s="2"/>
    </row>
    <row r="73" spans="1:9" ht="12.75" customHeight="1">
      <c r="A73" s="1" t="s">
        <v>68</v>
      </c>
      <c r="B73" s="1">
        <v>3496.16</v>
      </c>
      <c r="C73" s="1">
        <v>3496.16</v>
      </c>
      <c r="D73" s="1">
        <v>3496.16</v>
      </c>
      <c r="E73" s="1">
        <v>3496.16</v>
      </c>
      <c r="F73" s="1">
        <v>0</v>
      </c>
      <c r="G73" s="1">
        <v>3496.16</v>
      </c>
      <c r="H73" s="1">
        <v>17480.8</v>
      </c>
      <c r="I73" s="2"/>
    </row>
    <row r="74" spans="1:9" ht="12.75" customHeight="1">
      <c r="A74" s="1" t="s">
        <v>69</v>
      </c>
      <c r="B74" s="1">
        <v>0</v>
      </c>
      <c r="C74" s="1">
        <v>86.7</v>
      </c>
      <c r="D74" s="1">
        <v>180.88</v>
      </c>
      <c r="E74" s="1">
        <v>0</v>
      </c>
      <c r="F74" s="1">
        <v>93.8</v>
      </c>
      <c r="G74" s="1">
        <v>77.9</v>
      </c>
      <c r="H74" s="1">
        <v>439.28</v>
      </c>
      <c r="I74" s="2"/>
    </row>
    <row r="75" spans="1:9" ht="12.75" customHeight="1">
      <c r="A75" s="1" t="s">
        <v>70</v>
      </c>
      <c r="B75" s="1">
        <v>0</v>
      </c>
      <c r="C75" s="1">
        <v>279.34</v>
      </c>
      <c r="D75" s="1">
        <v>0</v>
      </c>
      <c r="E75" s="1">
        <v>0</v>
      </c>
      <c r="F75" s="1">
        <v>257.08</v>
      </c>
      <c r="G75" s="1">
        <v>0</v>
      </c>
      <c r="H75" s="1">
        <v>536.42</v>
      </c>
      <c r="I75" s="2"/>
    </row>
    <row r="76" spans="1:9" ht="12.75" customHeight="1">
      <c r="A76" s="5" t="s">
        <v>71</v>
      </c>
      <c r="B76" s="7">
        <f aca="true" t="shared" si="7" ref="B76:H76">SUM(B69:B75)</f>
        <v>4508.7699999999995</v>
      </c>
      <c r="C76" s="7">
        <f t="shared" si="7"/>
        <v>3940.1899999999996</v>
      </c>
      <c r="D76" s="7">
        <f t="shared" si="7"/>
        <v>4678.59</v>
      </c>
      <c r="E76" s="7">
        <f t="shared" si="7"/>
        <v>4574.5599999999995</v>
      </c>
      <c r="F76" s="7">
        <f t="shared" si="7"/>
        <v>1061.1299999999999</v>
      </c>
      <c r="G76" s="7">
        <f t="shared" si="7"/>
        <v>4780.839999999999</v>
      </c>
      <c r="H76" s="7">
        <f t="shared" si="7"/>
        <v>23544.079999999994</v>
      </c>
      <c r="I76" s="2"/>
    </row>
    <row r="78" ht="12.75" customHeight="1">
      <c r="A78" s="3" t="s">
        <v>72</v>
      </c>
    </row>
    <row r="79" spans="1:9" ht="12.75" customHeight="1">
      <c r="A79" s="1" t="s">
        <v>73</v>
      </c>
      <c r="B79" s="1">
        <v>0</v>
      </c>
      <c r="C79" s="1">
        <v>0</v>
      </c>
      <c r="D79" s="1">
        <v>158.49</v>
      </c>
      <c r="E79" s="1">
        <v>0</v>
      </c>
      <c r="F79" s="1">
        <v>0</v>
      </c>
      <c r="G79" s="1">
        <v>0</v>
      </c>
      <c r="H79" s="1">
        <v>158.49</v>
      </c>
      <c r="I79" s="2"/>
    </row>
    <row r="80" spans="1:9" ht="12.75" customHeight="1">
      <c r="A80" s="1" t="s">
        <v>74</v>
      </c>
      <c r="B80" s="1">
        <v>500.05</v>
      </c>
      <c r="C80" s="1">
        <v>1000.1</v>
      </c>
      <c r="D80" s="1">
        <v>0</v>
      </c>
      <c r="E80" s="1">
        <v>500.05</v>
      </c>
      <c r="F80" s="1">
        <v>500.05</v>
      </c>
      <c r="G80" s="1">
        <v>0</v>
      </c>
      <c r="H80" s="1">
        <v>2500.25</v>
      </c>
      <c r="I80" s="2"/>
    </row>
    <row r="81" spans="1:9" ht="12.75" customHeight="1">
      <c r="A81" s="5" t="s">
        <v>75</v>
      </c>
      <c r="B81" s="7">
        <f aca="true" t="shared" si="8" ref="B81:H81">SUM(B79:B80)</f>
        <v>500.05</v>
      </c>
      <c r="C81" s="7">
        <f t="shared" si="8"/>
        <v>1000.1</v>
      </c>
      <c r="D81" s="7">
        <f t="shared" si="8"/>
        <v>158.49</v>
      </c>
      <c r="E81" s="7">
        <f t="shared" si="8"/>
        <v>500.05</v>
      </c>
      <c r="F81" s="7">
        <f t="shared" si="8"/>
        <v>500.05</v>
      </c>
      <c r="G81" s="7">
        <f t="shared" si="8"/>
        <v>0</v>
      </c>
      <c r="H81" s="7">
        <f t="shared" si="8"/>
        <v>2658.74</v>
      </c>
      <c r="I81" s="2"/>
    </row>
    <row r="83" spans="1:9" ht="12.75" customHeight="1">
      <c r="A83" s="6" t="s">
        <v>76</v>
      </c>
      <c r="B83" s="8">
        <f aca="true" t="shared" si="9" ref="B83:H83">(0+((B32))+(B55)+(B60)+(B66)+(B76)+(B81))-(0)</f>
        <v>45969.36</v>
      </c>
      <c r="C83" s="8">
        <f t="shared" si="9"/>
        <v>30686.35</v>
      </c>
      <c r="D83" s="8">
        <f t="shared" si="9"/>
        <v>32041.25</v>
      </c>
      <c r="E83" s="8">
        <f t="shared" si="9"/>
        <v>34575.98</v>
      </c>
      <c r="F83" s="8">
        <f t="shared" si="9"/>
        <v>25643.63</v>
      </c>
      <c r="G83" s="8">
        <f t="shared" si="9"/>
        <v>30787.629999999997</v>
      </c>
      <c r="H83" s="8">
        <f t="shared" si="9"/>
        <v>199704.19999999995</v>
      </c>
      <c r="I83" s="2"/>
    </row>
    <row r="85" spans="1:9" ht="12.75" customHeight="1">
      <c r="A85" s="6" t="s">
        <v>77</v>
      </c>
      <c r="B85" s="8">
        <f aca="true" t="shared" si="10" ref="B85:H85">(B23)+(B29)-(B83)</f>
        <v>-3585.1900000000096</v>
      </c>
      <c r="C85" s="8">
        <f t="shared" si="10"/>
        <v>950.2600000000093</v>
      </c>
      <c r="D85" s="8">
        <f t="shared" si="10"/>
        <v>-4325.549999999981</v>
      </c>
      <c r="E85" s="8">
        <f t="shared" si="10"/>
        <v>-8585.529999999984</v>
      </c>
      <c r="F85" s="8">
        <f t="shared" si="10"/>
        <v>30757.85000000001</v>
      </c>
      <c r="G85" s="8">
        <f t="shared" si="10"/>
        <v>-2292.119999999981</v>
      </c>
      <c r="H85" s="8">
        <f t="shared" si="10"/>
        <v>12919.720000000001</v>
      </c>
      <c r="I85" s="2"/>
    </row>
    <row r="87" ht="12.75" customHeight="1">
      <c r="A87" s="3" t="s">
        <v>78</v>
      </c>
    </row>
    <row r="89" ht="12.75" customHeight="1">
      <c r="A89" s="3" t="s">
        <v>79</v>
      </c>
    </row>
    <row r="90" spans="1:9" ht="12.75" customHeight="1">
      <c r="A90" s="1" t="s">
        <v>80</v>
      </c>
      <c r="B90" s="1">
        <v>0</v>
      </c>
      <c r="C90" s="1">
        <v>0</v>
      </c>
      <c r="D90" s="1">
        <v>9.31</v>
      </c>
      <c r="E90" s="1">
        <v>18.61</v>
      </c>
      <c r="F90" s="1">
        <v>27.91</v>
      </c>
      <c r="G90" s="1">
        <v>455.93</v>
      </c>
      <c r="H90" s="1">
        <v>511.76</v>
      </c>
      <c r="I90" s="2"/>
    </row>
    <row r="91" spans="1:9" ht="12.75" customHeight="1">
      <c r="A91" s="5" t="s">
        <v>81</v>
      </c>
      <c r="B91" s="7">
        <f aca="true" t="shared" si="11" ref="B91:H91">SUM(B90:B90)</f>
        <v>0</v>
      </c>
      <c r="C91" s="7">
        <f t="shared" si="11"/>
        <v>0</v>
      </c>
      <c r="D91" s="7">
        <f t="shared" si="11"/>
        <v>9.31</v>
      </c>
      <c r="E91" s="7">
        <f t="shared" si="11"/>
        <v>18.61</v>
      </c>
      <c r="F91" s="7">
        <f t="shared" si="11"/>
        <v>27.91</v>
      </c>
      <c r="G91" s="7">
        <f t="shared" si="11"/>
        <v>455.93</v>
      </c>
      <c r="H91" s="7">
        <f t="shared" si="11"/>
        <v>511.76</v>
      </c>
      <c r="I91" s="2"/>
    </row>
    <row r="93" spans="1:9" ht="12.75" customHeight="1">
      <c r="A93" s="6" t="s">
        <v>82</v>
      </c>
      <c r="B93" s="8">
        <f aca="true" t="shared" si="12" ref="B93:H93">(0+(0)+(B91))-(0)</f>
        <v>0</v>
      </c>
      <c r="C93" s="8">
        <f t="shared" si="12"/>
        <v>0</v>
      </c>
      <c r="D93" s="8">
        <f t="shared" si="12"/>
        <v>9.31</v>
      </c>
      <c r="E93" s="8">
        <f t="shared" si="12"/>
        <v>18.61</v>
      </c>
      <c r="F93" s="8">
        <f t="shared" si="12"/>
        <v>27.91</v>
      </c>
      <c r="G93" s="8">
        <f t="shared" si="12"/>
        <v>455.93</v>
      </c>
      <c r="H93" s="8">
        <f t="shared" si="12"/>
        <v>511.76</v>
      </c>
      <c r="I93" s="2"/>
    </row>
    <row r="95" spans="1:9" ht="12.75" customHeight="1">
      <c r="A95" s="6" t="s">
        <v>83</v>
      </c>
      <c r="B95" s="8">
        <f aca="true" t="shared" si="13" ref="B95:H95">(B85)+(0)-(B93)</f>
        <v>-3585.1900000000096</v>
      </c>
      <c r="C95" s="8">
        <f t="shared" si="13"/>
        <v>950.2600000000093</v>
      </c>
      <c r="D95" s="8">
        <f t="shared" si="13"/>
        <v>-4334.8599999999815</v>
      </c>
      <c r="E95" s="8">
        <f t="shared" si="13"/>
        <v>-8604.139999999985</v>
      </c>
      <c r="F95" s="8">
        <f t="shared" si="13"/>
        <v>30729.94000000001</v>
      </c>
      <c r="G95" s="8">
        <f t="shared" si="13"/>
        <v>-2748.0499999999806</v>
      </c>
      <c r="H95" s="8">
        <f t="shared" si="13"/>
        <v>12407.960000000001</v>
      </c>
      <c r="I95" s="2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61">
      <selection activeCell="G14" sqref="G14"/>
    </sheetView>
  </sheetViews>
  <sheetFormatPr defaultColWidth="9.140625" defaultRowHeight="12.75" customHeight="1"/>
  <cols>
    <col min="1" max="1" width="23.8515625" style="0" customWidth="1"/>
    <col min="2" max="8" width="14.28125" style="0" customWidth="1"/>
  </cols>
  <sheetData>
    <row r="1" spans="1:8" ht="12.7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12.7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ht="12.75" customHeight="1">
      <c r="A3" s="12" t="s">
        <v>84</v>
      </c>
      <c r="B3" s="12"/>
      <c r="C3" s="12"/>
      <c r="D3" s="12"/>
      <c r="E3" s="12"/>
      <c r="F3" s="12"/>
      <c r="G3" s="12"/>
      <c r="H3" s="12"/>
    </row>
    <row r="5" spans="1:9" ht="12.75" customHeight="1">
      <c r="A5" s="13"/>
      <c r="B5" s="13" t="s">
        <v>85</v>
      </c>
      <c r="C5" s="13" t="s">
        <v>86</v>
      </c>
      <c r="D5" s="13" t="s">
        <v>87</v>
      </c>
      <c r="E5" s="13" t="s">
        <v>88</v>
      </c>
      <c r="F5" s="13" t="s">
        <v>89</v>
      </c>
      <c r="G5" s="13" t="s">
        <v>90</v>
      </c>
      <c r="H5" s="13" t="s">
        <v>9</v>
      </c>
      <c r="I5" s="14"/>
    </row>
    <row r="7" ht="12.75" customHeight="1">
      <c r="A7" s="15" t="s">
        <v>10</v>
      </c>
    </row>
    <row r="8" spans="1:9" ht="12.75" customHeight="1">
      <c r="A8" s="16" t="s">
        <v>91</v>
      </c>
      <c r="B8" s="16">
        <v>0</v>
      </c>
      <c r="C8" s="16">
        <v>4747.03</v>
      </c>
      <c r="D8" s="16">
        <v>0</v>
      </c>
      <c r="E8" s="16">
        <v>0</v>
      </c>
      <c r="F8" s="16">
        <v>0</v>
      </c>
      <c r="G8" s="16">
        <v>0</v>
      </c>
      <c r="H8" s="16">
        <v>4747.03</v>
      </c>
      <c r="I8" s="14"/>
    </row>
    <row r="9" spans="1:9" ht="12.75" customHeight="1">
      <c r="A9" s="16" t="s">
        <v>13</v>
      </c>
      <c r="B9" s="16">
        <v>72125.03</v>
      </c>
      <c r="C9" s="16">
        <v>74515.92</v>
      </c>
      <c r="D9" s="16">
        <v>76337.47</v>
      </c>
      <c r="E9" s="16">
        <v>76667.06</v>
      </c>
      <c r="F9" s="16">
        <v>80856.78</v>
      </c>
      <c r="G9" s="16">
        <v>77481.18</v>
      </c>
      <c r="H9" s="16">
        <v>457983.44</v>
      </c>
      <c r="I9" s="14"/>
    </row>
    <row r="10" spans="1:9" ht="12.75" customHeight="1">
      <c r="A10" s="16" t="s">
        <v>14</v>
      </c>
      <c r="B10" s="16">
        <v>13896.6</v>
      </c>
      <c r="C10" s="16">
        <v>13742.97</v>
      </c>
      <c r="D10" s="16">
        <v>14052.94</v>
      </c>
      <c r="E10" s="16">
        <v>13317.97</v>
      </c>
      <c r="F10" s="16">
        <v>13758.6</v>
      </c>
      <c r="G10" s="16">
        <v>12355.22</v>
      </c>
      <c r="H10" s="16">
        <v>81124.3</v>
      </c>
      <c r="I10" s="14"/>
    </row>
    <row r="11" spans="1:9" ht="12.75" customHeight="1">
      <c r="A11" s="16" t="s">
        <v>16</v>
      </c>
      <c r="B11" s="16">
        <v>421.66</v>
      </c>
      <c r="C11" s="16">
        <v>602.95</v>
      </c>
      <c r="D11" s="16">
        <v>-318.03</v>
      </c>
      <c r="E11" s="16">
        <v>441.94</v>
      </c>
      <c r="F11" s="16">
        <v>-2769.69</v>
      </c>
      <c r="G11" s="16">
        <v>2499.45</v>
      </c>
      <c r="H11" s="16">
        <v>878.28</v>
      </c>
      <c r="I11" s="14"/>
    </row>
    <row r="12" spans="1:9" ht="12.75" customHeight="1">
      <c r="A12" s="17" t="s">
        <v>17</v>
      </c>
      <c r="B12" s="18">
        <f aca="true" t="shared" si="0" ref="B12:H12">SUM(B8:B11)</f>
        <v>86443.29000000001</v>
      </c>
      <c r="C12" s="18">
        <f t="shared" si="0"/>
        <v>93608.87</v>
      </c>
      <c r="D12" s="18">
        <f t="shared" si="0"/>
        <v>90072.38</v>
      </c>
      <c r="E12" s="18">
        <f t="shared" si="0"/>
        <v>90426.97</v>
      </c>
      <c r="F12" s="18">
        <f t="shared" si="0"/>
        <v>91845.69</v>
      </c>
      <c r="G12" s="18">
        <f t="shared" si="0"/>
        <v>92335.84999999999</v>
      </c>
      <c r="H12" s="18">
        <f t="shared" si="0"/>
        <v>544733.05</v>
      </c>
      <c r="I12" s="14"/>
    </row>
    <row r="14" ht="12.75" customHeight="1">
      <c r="A14" s="15" t="s">
        <v>18</v>
      </c>
    </row>
    <row r="15" spans="1:9" ht="12.75" customHeight="1">
      <c r="A15" s="16" t="s">
        <v>92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10</v>
      </c>
      <c r="H15" s="16">
        <v>10</v>
      </c>
      <c r="I15" s="14"/>
    </row>
    <row r="16" spans="1:9" ht="12.75" customHeight="1">
      <c r="A16" s="16" t="s">
        <v>19</v>
      </c>
      <c r="B16" s="16">
        <v>45482.88</v>
      </c>
      <c r="C16" s="16">
        <v>36202.98</v>
      </c>
      <c r="D16" s="16">
        <v>45687.63</v>
      </c>
      <c r="E16" s="16">
        <v>37810.81</v>
      </c>
      <c r="F16" s="16">
        <v>42538.52</v>
      </c>
      <c r="G16" s="16">
        <v>51194.54</v>
      </c>
      <c r="H16" s="16">
        <v>258917.36</v>
      </c>
      <c r="I16" s="14"/>
    </row>
    <row r="17" spans="1:9" ht="12.75" customHeight="1">
      <c r="A17" s="16" t="s">
        <v>21</v>
      </c>
      <c r="B17" s="16">
        <v>54.3</v>
      </c>
      <c r="C17" s="16">
        <v>236.9</v>
      </c>
      <c r="D17" s="16">
        <v>0</v>
      </c>
      <c r="E17" s="16">
        <v>0</v>
      </c>
      <c r="F17" s="16">
        <v>0</v>
      </c>
      <c r="G17" s="16">
        <v>0</v>
      </c>
      <c r="H17" s="16">
        <v>291.2</v>
      </c>
      <c r="I17" s="14"/>
    </row>
    <row r="18" spans="1:9" ht="12.75" customHeight="1">
      <c r="A18" s="16" t="s">
        <v>22</v>
      </c>
      <c r="B18" s="16">
        <v>16437.04</v>
      </c>
      <c r="C18" s="16">
        <v>16454.28</v>
      </c>
      <c r="D18" s="16">
        <v>17000.01</v>
      </c>
      <c r="E18" s="16">
        <v>17344.87</v>
      </c>
      <c r="F18" s="16">
        <v>18788.53</v>
      </c>
      <c r="G18" s="16">
        <v>18238.49</v>
      </c>
      <c r="H18" s="16">
        <v>104263.22</v>
      </c>
      <c r="I18" s="14"/>
    </row>
    <row r="19" spans="1:9" ht="12.75" customHeight="1">
      <c r="A19" s="17" t="s">
        <v>23</v>
      </c>
      <c r="B19" s="18">
        <f aca="true" t="shared" si="1" ref="B19:H19">SUM(B15:B18)</f>
        <v>61974.22</v>
      </c>
      <c r="C19" s="18">
        <f t="shared" si="1"/>
        <v>52894.16</v>
      </c>
      <c r="D19" s="18">
        <f t="shared" si="1"/>
        <v>62687.64</v>
      </c>
      <c r="E19" s="18">
        <f t="shared" si="1"/>
        <v>55155.67999999999</v>
      </c>
      <c r="F19" s="18">
        <f t="shared" si="1"/>
        <v>61327.049999999996</v>
      </c>
      <c r="G19" s="18">
        <f t="shared" si="1"/>
        <v>69443.03</v>
      </c>
      <c r="H19" s="18">
        <f t="shared" si="1"/>
        <v>363481.78</v>
      </c>
      <c r="I19" s="14"/>
    </row>
    <row r="21" spans="1:9" ht="12.75" customHeight="1" thickBot="1">
      <c r="A21" s="19" t="s">
        <v>24</v>
      </c>
      <c r="B21" s="20">
        <f aca="true" t="shared" si="2" ref="B21:H21">(B12)-(B19)</f>
        <v>24469.070000000007</v>
      </c>
      <c r="C21" s="20">
        <f t="shared" si="2"/>
        <v>40714.70999999999</v>
      </c>
      <c r="D21" s="20">
        <f t="shared" si="2"/>
        <v>27384.740000000005</v>
      </c>
      <c r="E21" s="20">
        <f t="shared" si="2"/>
        <v>35271.29000000001</v>
      </c>
      <c r="F21" s="20">
        <f t="shared" si="2"/>
        <v>30518.640000000007</v>
      </c>
      <c r="G21" s="20">
        <f t="shared" si="2"/>
        <v>22892.819999999992</v>
      </c>
      <c r="H21" s="20">
        <f t="shared" si="2"/>
        <v>181251.27000000002</v>
      </c>
      <c r="I21" s="14"/>
    </row>
    <row r="23" ht="12.75" customHeight="1">
      <c r="A23" s="15" t="s">
        <v>25</v>
      </c>
    </row>
    <row r="24" spans="1:9" ht="12.75" customHeight="1">
      <c r="A24" s="16" t="s">
        <v>26</v>
      </c>
      <c r="B24" s="16">
        <v>2360</v>
      </c>
      <c r="C24" s="16">
        <v>526.03</v>
      </c>
      <c r="D24" s="16">
        <v>731.46</v>
      </c>
      <c r="E24" s="16">
        <v>637.13</v>
      </c>
      <c r="F24" s="16">
        <v>909.9</v>
      </c>
      <c r="G24" s="16">
        <v>1181.06</v>
      </c>
      <c r="H24" s="16">
        <v>6345.58</v>
      </c>
      <c r="I24" s="14"/>
    </row>
    <row r="25" spans="1:9" ht="12.75" customHeight="1">
      <c r="A25" s="16" t="s">
        <v>93</v>
      </c>
      <c r="B25" s="16">
        <v>0</v>
      </c>
      <c r="C25" s="16">
        <v>0</v>
      </c>
      <c r="D25" s="16">
        <v>0</v>
      </c>
      <c r="E25" s="16">
        <v>487.73</v>
      </c>
      <c r="F25" s="16">
        <v>0</v>
      </c>
      <c r="G25" s="16">
        <v>0</v>
      </c>
      <c r="H25" s="16">
        <v>487.73</v>
      </c>
      <c r="I25" s="14"/>
    </row>
    <row r="26" spans="1:9" ht="12.75" customHeight="1">
      <c r="A26" s="16" t="s">
        <v>28</v>
      </c>
      <c r="B26" s="16">
        <v>7.46</v>
      </c>
      <c r="C26" s="16">
        <v>3.15</v>
      </c>
      <c r="D26" s="16">
        <v>1.45</v>
      </c>
      <c r="E26" s="16">
        <v>0.66</v>
      </c>
      <c r="F26" s="16">
        <v>0.91</v>
      </c>
      <c r="G26" s="16">
        <v>0.58</v>
      </c>
      <c r="H26" s="16">
        <v>14.21</v>
      </c>
      <c r="I26" s="14"/>
    </row>
    <row r="27" spans="1:9" ht="12.75" customHeight="1">
      <c r="A27" s="16" t="s">
        <v>94</v>
      </c>
      <c r="B27" s="16">
        <v>868.18</v>
      </c>
      <c r="C27" s="16">
        <v>0</v>
      </c>
      <c r="D27" s="16">
        <v>0</v>
      </c>
      <c r="E27" s="16">
        <v>80.86</v>
      </c>
      <c r="F27" s="16">
        <v>934.38</v>
      </c>
      <c r="G27" s="16">
        <v>0</v>
      </c>
      <c r="H27" s="16">
        <v>1883.42</v>
      </c>
      <c r="I27" s="14"/>
    </row>
    <row r="28" spans="1:9" ht="12.75" customHeight="1">
      <c r="A28" s="17" t="s">
        <v>29</v>
      </c>
      <c r="B28" s="18">
        <f aca="true" t="shared" si="3" ref="B28:H28">SUM(B24:B27)</f>
        <v>3235.64</v>
      </c>
      <c r="C28" s="18">
        <f t="shared" si="3"/>
        <v>529.18</v>
      </c>
      <c r="D28" s="18">
        <f t="shared" si="3"/>
        <v>732.9100000000001</v>
      </c>
      <c r="E28" s="18">
        <f t="shared" si="3"/>
        <v>1206.38</v>
      </c>
      <c r="F28" s="18">
        <f t="shared" si="3"/>
        <v>1845.19</v>
      </c>
      <c r="G28" s="18">
        <f t="shared" si="3"/>
        <v>1181.6399999999999</v>
      </c>
      <c r="H28" s="18">
        <f t="shared" si="3"/>
        <v>8730.939999999999</v>
      </c>
      <c r="I28" s="14"/>
    </row>
    <row r="30" ht="12.75" customHeight="1">
      <c r="A30" s="15" t="s">
        <v>30</v>
      </c>
    </row>
    <row r="31" spans="1:9" ht="12.75" customHeight="1">
      <c r="A31" s="16" t="s">
        <v>95</v>
      </c>
      <c r="B31" s="16">
        <v>322.39</v>
      </c>
      <c r="C31" s="16">
        <v>0</v>
      </c>
      <c r="D31" s="16">
        <v>0</v>
      </c>
      <c r="E31" s="16">
        <v>879.83</v>
      </c>
      <c r="F31" s="16">
        <v>300</v>
      </c>
      <c r="G31" s="16">
        <v>0</v>
      </c>
      <c r="H31" s="16">
        <v>1502.22</v>
      </c>
      <c r="I31" s="14"/>
    </row>
    <row r="33" ht="12.75" customHeight="1">
      <c r="A33" s="15" t="s">
        <v>32</v>
      </c>
    </row>
    <row r="34" spans="1:9" ht="12.75" customHeight="1">
      <c r="A34" s="16" t="s">
        <v>33</v>
      </c>
      <c r="B34" s="16">
        <v>0</v>
      </c>
      <c r="C34" s="16">
        <v>0</v>
      </c>
      <c r="D34" s="16">
        <v>1150</v>
      </c>
      <c r="E34" s="16">
        <v>1300</v>
      </c>
      <c r="F34" s="16">
        <v>1150</v>
      </c>
      <c r="G34" s="16">
        <v>1150</v>
      </c>
      <c r="H34" s="16">
        <v>4750</v>
      </c>
      <c r="I34" s="14"/>
    </row>
    <row r="35" spans="1:9" ht="12.75" customHeight="1">
      <c r="A35" s="16" t="s">
        <v>36</v>
      </c>
      <c r="B35" s="16">
        <v>0</v>
      </c>
      <c r="C35" s="16">
        <v>0</v>
      </c>
      <c r="D35" s="16">
        <v>12</v>
      </c>
      <c r="E35" s="16">
        <v>25</v>
      </c>
      <c r="F35" s="16">
        <v>0</v>
      </c>
      <c r="G35" s="16">
        <v>0</v>
      </c>
      <c r="H35" s="16">
        <v>37</v>
      </c>
      <c r="I35" s="14"/>
    </row>
    <row r="36" spans="1:9" ht="12.75" customHeight="1">
      <c r="A36" s="16" t="s">
        <v>37</v>
      </c>
      <c r="B36" s="16">
        <v>1379.02</v>
      </c>
      <c r="C36" s="16">
        <v>1031.25</v>
      </c>
      <c r="D36" s="16">
        <v>0</v>
      </c>
      <c r="E36" s="16">
        <v>0</v>
      </c>
      <c r="F36" s="16">
        <v>0</v>
      </c>
      <c r="G36" s="16">
        <v>0</v>
      </c>
      <c r="H36" s="16">
        <v>2410.27</v>
      </c>
      <c r="I36" s="14"/>
    </row>
    <row r="37" spans="1:9" ht="12.75" customHeight="1">
      <c r="A37" s="16" t="s">
        <v>39</v>
      </c>
      <c r="B37" s="16">
        <v>194.8</v>
      </c>
      <c r="C37" s="16">
        <v>188.23</v>
      </c>
      <c r="D37" s="16">
        <v>601.26</v>
      </c>
      <c r="E37" s="16">
        <v>176.03</v>
      </c>
      <c r="F37" s="16">
        <v>77.73</v>
      </c>
      <c r="G37" s="16">
        <v>77.73</v>
      </c>
      <c r="H37" s="16">
        <v>1315.78</v>
      </c>
      <c r="I37" s="14"/>
    </row>
    <row r="38" spans="1:9" ht="12.75" customHeight="1">
      <c r="A38" s="16" t="s">
        <v>41</v>
      </c>
      <c r="B38" s="16">
        <v>1265.79</v>
      </c>
      <c r="C38" s="16">
        <v>1224.95</v>
      </c>
      <c r="D38" s="16">
        <v>1265.84</v>
      </c>
      <c r="E38" s="16">
        <v>1192.32</v>
      </c>
      <c r="F38" s="16">
        <v>1153.59</v>
      </c>
      <c r="G38" s="16">
        <v>1153.55</v>
      </c>
      <c r="H38" s="16">
        <v>7256.04</v>
      </c>
      <c r="I38" s="14"/>
    </row>
    <row r="39" spans="1:9" ht="12.75" customHeight="1">
      <c r="A39" s="16" t="s">
        <v>42</v>
      </c>
      <c r="B39" s="16">
        <v>540.46</v>
      </c>
      <c r="C39" s="16">
        <v>542.46</v>
      </c>
      <c r="D39" s="16">
        <v>546.4</v>
      </c>
      <c r="E39" s="16">
        <v>575.07</v>
      </c>
      <c r="F39" s="16">
        <v>517.66</v>
      </c>
      <c r="G39" s="16">
        <v>536.49</v>
      </c>
      <c r="H39" s="16">
        <v>3258.54</v>
      </c>
      <c r="I39" s="14"/>
    </row>
    <row r="40" spans="1:9" ht="12.75" customHeight="1">
      <c r="A40" s="16" t="s">
        <v>43</v>
      </c>
      <c r="B40" s="16">
        <v>0</v>
      </c>
      <c r="C40" s="16">
        <v>107.07</v>
      </c>
      <c r="D40" s="16">
        <v>0</v>
      </c>
      <c r="E40" s="16">
        <v>0</v>
      </c>
      <c r="F40" s="16">
        <v>0</v>
      </c>
      <c r="G40" s="16">
        <v>0</v>
      </c>
      <c r="H40" s="16">
        <v>107.07</v>
      </c>
      <c r="I40" s="14"/>
    </row>
    <row r="41" spans="1:9" ht="12.75" customHeight="1">
      <c r="A41" s="16" t="s">
        <v>44</v>
      </c>
      <c r="B41" s="16">
        <v>20</v>
      </c>
      <c r="C41" s="16">
        <v>20</v>
      </c>
      <c r="D41" s="16">
        <v>20</v>
      </c>
      <c r="E41" s="16">
        <v>20</v>
      </c>
      <c r="F41" s="16">
        <v>321.21</v>
      </c>
      <c r="G41" s="16">
        <v>548.61</v>
      </c>
      <c r="H41" s="16">
        <v>949.82</v>
      </c>
      <c r="I41" s="14"/>
    </row>
    <row r="42" spans="1:9" ht="12.75" customHeight="1">
      <c r="A42" s="16" t="s">
        <v>47</v>
      </c>
      <c r="B42" s="16">
        <v>596</v>
      </c>
      <c r="C42" s="16">
        <v>0</v>
      </c>
      <c r="D42" s="16">
        <v>258</v>
      </c>
      <c r="E42" s="16">
        <v>18.17</v>
      </c>
      <c r="F42" s="16">
        <v>570</v>
      </c>
      <c r="G42" s="16">
        <v>259.33</v>
      </c>
      <c r="H42" s="16">
        <v>1701.5</v>
      </c>
      <c r="I42" s="14"/>
    </row>
    <row r="43" spans="1:9" ht="12.75" customHeight="1">
      <c r="A43" s="16" t="s">
        <v>96</v>
      </c>
      <c r="B43" s="16">
        <v>0</v>
      </c>
      <c r="C43" s="16">
        <v>45</v>
      </c>
      <c r="D43" s="16">
        <v>0</v>
      </c>
      <c r="E43" s="16">
        <v>0</v>
      </c>
      <c r="F43" s="16">
        <v>0</v>
      </c>
      <c r="G43" s="16">
        <v>0</v>
      </c>
      <c r="H43" s="16">
        <v>45</v>
      </c>
      <c r="I43" s="14"/>
    </row>
    <row r="44" spans="1:9" ht="12.75" customHeight="1">
      <c r="A44" s="16" t="s">
        <v>48</v>
      </c>
      <c r="B44" s="16">
        <v>0</v>
      </c>
      <c r="C44" s="16">
        <v>0</v>
      </c>
      <c r="D44" s="16">
        <v>28.9</v>
      </c>
      <c r="E44" s="16">
        <v>51.36</v>
      </c>
      <c r="F44" s="16">
        <v>0</v>
      </c>
      <c r="G44" s="16">
        <v>0</v>
      </c>
      <c r="H44" s="16">
        <v>80.26</v>
      </c>
      <c r="I44" s="14"/>
    </row>
    <row r="45" spans="1:9" ht="12.75" customHeight="1">
      <c r="A45" s="16" t="s">
        <v>49</v>
      </c>
      <c r="B45" s="16">
        <v>33.15</v>
      </c>
      <c r="C45" s="16">
        <v>0</v>
      </c>
      <c r="D45" s="16">
        <v>0</v>
      </c>
      <c r="E45" s="16">
        <v>0</v>
      </c>
      <c r="F45" s="16">
        <v>0</v>
      </c>
      <c r="G45" s="16">
        <v>50.03</v>
      </c>
      <c r="H45" s="16">
        <v>83.18</v>
      </c>
      <c r="I45" s="14"/>
    </row>
    <row r="46" spans="1:9" ht="12.75" customHeight="1">
      <c r="A46" s="16" t="s">
        <v>97</v>
      </c>
      <c r="B46" s="16">
        <v>0</v>
      </c>
      <c r="C46" s="16">
        <v>0</v>
      </c>
      <c r="D46" s="16">
        <v>90</v>
      </c>
      <c r="E46" s="16">
        <v>0</v>
      </c>
      <c r="F46" s="16">
        <v>0</v>
      </c>
      <c r="G46" s="16">
        <v>0</v>
      </c>
      <c r="H46" s="16">
        <v>90</v>
      </c>
      <c r="I46" s="14"/>
    </row>
    <row r="47" spans="1:9" ht="12.75" customHeight="1">
      <c r="A47" s="16" t="s">
        <v>50</v>
      </c>
      <c r="B47" s="16">
        <v>56.35</v>
      </c>
      <c r="C47" s="16">
        <v>0</v>
      </c>
      <c r="D47" s="16">
        <v>4.45</v>
      </c>
      <c r="E47" s="16">
        <v>76.35</v>
      </c>
      <c r="F47" s="16">
        <v>25.38</v>
      </c>
      <c r="G47" s="16">
        <v>194.55</v>
      </c>
      <c r="H47" s="16">
        <v>357.08</v>
      </c>
      <c r="I47" s="14"/>
    </row>
    <row r="48" spans="1:9" ht="12.75" customHeight="1">
      <c r="A48" s="16" t="s">
        <v>51</v>
      </c>
      <c r="B48" s="16">
        <v>75</v>
      </c>
      <c r="C48" s="16">
        <v>83.25</v>
      </c>
      <c r="D48" s="16">
        <v>49.5</v>
      </c>
      <c r="E48" s="16">
        <v>34.5</v>
      </c>
      <c r="F48" s="16">
        <v>0</v>
      </c>
      <c r="G48" s="16">
        <v>581.76</v>
      </c>
      <c r="H48" s="16">
        <v>824.01</v>
      </c>
      <c r="I48" s="14"/>
    </row>
    <row r="49" spans="1:9" ht="12.75" customHeight="1">
      <c r="A49" s="17" t="s">
        <v>53</v>
      </c>
      <c r="B49" s="18">
        <f aca="true" t="shared" si="4" ref="B49:H49">SUM(B34:B48)</f>
        <v>4160.57</v>
      </c>
      <c r="C49" s="18">
        <f t="shared" si="4"/>
        <v>3242.2100000000005</v>
      </c>
      <c r="D49" s="18">
        <f t="shared" si="4"/>
        <v>4026.35</v>
      </c>
      <c r="E49" s="18">
        <f t="shared" si="4"/>
        <v>3468.8</v>
      </c>
      <c r="F49" s="18">
        <f t="shared" si="4"/>
        <v>3815.5699999999997</v>
      </c>
      <c r="G49" s="18">
        <f t="shared" si="4"/>
        <v>4552.05</v>
      </c>
      <c r="H49" s="18">
        <f t="shared" si="4"/>
        <v>23265.55</v>
      </c>
      <c r="I49" s="14"/>
    </row>
    <row r="51" ht="12.75" customHeight="1">
      <c r="A51" s="15" t="s">
        <v>54</v>
      </c>
    </row>
    <row r="52" spans="1:9" ht="12.75" customHeight="1">
      <c r="A52" s="16" t="s">
        <v>55</v>
      </c>
      <c r="B52" s="16">
        <v>134.46</v>
      </c>
      <c r="C52" s="16">
        <v>0</v>
      </c>
      <c r="D52" s="16">
        <v>131.73</v>
      </c>
      <c r="E52" s="16">
        <v>77.23</v>
      </c>
      <c r="F52" s="16">
        <v>57.23</v>
      </c>
      <c r="G52" s="16">
        <v>134.42</v>
      </c>
      <c r="H52" s="16">
        <v>535.07</v>
      </c>
      <c r="I52" s="14"/>
    </row>
    <row r="53" spans="1:9" ht="12.75" customHeight="1">
      <c r="A53" s="16" t="s">
        <v>56</v>
      </c>
      <c r="B53" s="16">
        <v>137.19</v>
      </c>
      <c r="C53" s="16">
        <v>19.5</v>
      </c>
      <c r="D53" s="16">
        <v>21.05</v>
      </c>
      <c r="E53" s="16">
        <v>72.68</v>
      </c>
      <c r="F53" s="16">
        <v>75.36</v>
      </c>
      <c r="G53" s="16">
        <v>127.59</v>
      </c>
      <c r="H53" s="16">
        <v>453.37</v>
      </c>
      <c r="I53" s="14"/>
    </row>
    <row r="54" spans="1:9" ht="12.75" customHeight="1">
      <c r="A54" s="17" t="s">
        <v>57</v>
      </c>
      <c r="B54" s="18">
        <f aca="true" t="shared" si="5" ref="B54:H54">SUM(B52:B53)</f>
        <v>271.65</v>
      </c>
      <c r="C54" s="18">
        <f t="shared" si="5"/>
        <v>19.5</v>
      </c>
      <c r="D54" s="18">
        <f t="shared" si="5"/>
        <v>152.78</v>
      </c>
      <c r="E54" s="18">
        <f t="shared" si="5"/>
        <v>149.91000000000003</v>
      </c>
      <c r="F54" s="18">
        <f t="shared" si="5"/>
        <v>132.59</v>
      </c>
      <c r="G54" s="18">
        <f t="shared" si="5"/>
        <v>262.01</v>
      </c>
      <c r="H54" s="18">
        <f t="shared" si="5"/>
        <v>988.44</v>
      </c>
      <c r="I54" s="14"/>
    </row>
    <row r="56" ht="12.75" customHeight="1">
      <c r="A56" s="15" t="s">
        <v>58</v>
      </c>
    </row>
    <row r="57" spans="1:9" ht="12.75" customHeight="1">
      <c r="A57" s="16" t="s">
        <v>59</v>
      </c>
      <c r="B57" s="16">
        <v>7</v>
      </c>
      <c r="C57" s="16">
        <v>3</v>
      </c>
      <c r="D57" s="16">
        <v>308</v>
      </c>
      <c r="E57" s="16">
        <v>-1458</v>
      </c>
      <c r="F57" s="16">
        <v>835</v>
      </c>
      <c r="G57" s="16">
        <v>-1937</v>
      </c>
      <c r="H57" s="16">
        <v>-2242</v>
      </c>
      <c r="I57" s="14"/>
    </row>
    <row r="58" spans="1:9" ht="12.75" customHeight="1">
      <c r="A58" s="16" t="s">
        <v>98</v>
      </c>
      <c r="B58" s="16">
        <v>0</v>
      </c>
      <c r="C58" s="16">
        <v>0</v>
      </c>
      <c r="D58" s="16">
        <v>0</v>
      </c>
      <c r="E58" s="16">
        <v>-30</v>
      </c>
      <c r="F58" s="16">
        <v>15</v>
      </c>
      <c r="G58" s="16">
        <v>15</v>
      </c>
      <c r="H58" s="16">
        <v>0</v>
      </c>
      <c r="I58" s="14"/>
    </row>
    <row r="59" spans="1:9" ht="12.75" customHeight="1">
      <c r="A59" s="16" t="s">
        <v>60</v>
      </c>
      <c r="B59" s="16">
        <v>2782.05</v>
      </c>
      <c r="C59" s="16">
        <v>1868.03</v>
      </c>
      <c r="D59" s="16">
        <v>1842.48</v>
      </c>
      <c r="E59" s="16">
        <v>1883.85</v>
      </c>
      <c r="F59" s="16">
        <v>1906.27</v>
      </c>
      <c r="G59" s="16">
        <v>2986.1</v>
      </c>
      <c r="H59" s="16">
        <v>13268.78</v>
      </c>
      <c r="I59" s="14"/>
    </row>
    <row r="60" spans="1:9" ht="12.75" customHeight="1">
      <c r="A60" s="16" t="s">
        <v>61</v>
      </c>
      <c r="B60" s="16">
        <v>29607.79</v>
      </c>
      <c r="C60" s="16">
        <v>19996.57</v>
      </c>
      <c r="D60" s="16">
        <v>19728.36</v>
      </c>
      <c r="E60" s="16">
        <v>20226.5</v>
      </c>
      <c r="F60" s="16">
        <v>21174.74</v>
      </c>
      <c r="G60" s="16">
        <v>34551.14</v>
      </c>
      <c r="H60" s="16">
        <v>145285.1</v>
      </c>
      <c r="I60" s="14"/>
    </row>
    <row r="61" spans="1:9" ht="12.75" customHeight="1">
      <c r="A61" s="17" t="s">
        <v>62</v>
      </c>
      <c r="B61" s="18">
        <f aca="true" t="shared" si="6" ref="B61:H61">SUM(B57:B60)</f>
        <v>32396.84</v>
      </c>
      <c r="C61" s="18">
        <f t="shared" si="6"/>
        <v>21867.6</v>
      </c>
      <c r="D61" s="18">
        <f t="shared" si="6"/>
        <v>21878.84</v>
      </c>
      <c r="E61" s="18">
        <f t="shared" si="6"/>
        <v>20622.35</v>
      </c>
      <c r="F61" s="18">
        <f t="shared" si="6"/>
        <v>23931.010000000002</v>
      </c>
      <c r="G61" s="18">
        <f t="shared" si="6"/>
        <v>35615.24</v>
      </c>
      <c r="H61" s="18">
        <f t="shared" si="6"/>
        <v>156311.88</v>
      </c>
      <c r="I61" s="14"/>
    </row>
    <row r="63" ht="12.75" customHeight="1">
      <c r="A63" s="15" t="s">
        <v>63</v>
      </c>
    </row>
    <row r="64" spans="1:9" ht="12.75" customHeight="1">
      <c r="A64" s="16" t="s">
        <v>64</v>
      </c>
      <c r="B64" s="16">
        <v>4.54</v>
      </c>
      <c r="C64" s="16">
        <v>0</v>
      </c>
      <c r="D64" s="16">
        <v>19.49</v>
      </c>
      <c r="E64" s="16">
        <v>220</v>
      </c>
      <c r="F64" s="16">
        <v>220</v>
      </c>
      <c r="G64" s="16">
        <v>0</v>
      </c>
      <c r="H64" s="16">
        <v>464.03</v>
      </c>
      <c r="I64" s="14"/>
    </row>
    <row r="65" spans="1:9" ht="12.75" customHeight="1">
      <c r="A65" s="16" t="s">
        <v>66</v>
      </c>
      <c r="B65" s="16">
        <v>0</v>
      </c>
      <c r="C65" s="16">
        <v>456.61</v>
      </c>
      <c r="D65" s="16">
        <v>607</v>
      </c>
      <c r="E65" s="16">
        <v>0</v>
      </c>
      <c r="F65" s="16">
        <v>755.71</v>
      </c>
      <c r="G65" s="16">
        <v>884.7</v>
      </c>
      <c r="H65" s="16">
        <v>2704.02</v>
      </c>
      <c r="I65" s="14"/>
    </row>
    <row r="66" spans="1:9" ht="12.75" customHeight="1">
      <c r="A66" s="16" t="s">
        <v>67</v>
      </c>
      <c r="B66" s="16">
        <v>24</v>
      </c>
      <c r="C66" s="16">
        <v>73.32</v>
      </c>
      <c r="D66" s="16">
        <v>84</v>
      </c>
      <c r="E66" s="16">
        <v>0</v>
      </c>
      <c r="F66" s="16">
        <v>0</v>
      </c>
      <c r="G66" s="16">
        <v>0</v>
      </c>
      <c r="H66" s="16">
        <v>181.32</v>
      </c>
      <c r="I66" s="14"/>
    </row>
    <row r="67" spans="1:9" ht="12.75" customHeight="1">
      <c r="A67" s="16" t="s">
        <v>68</v>
      </c>
      <c r="B67" s="16">
        <v>3496.16</v>
      </c>
      <c r="C67" s="16">
        <v>7046.34</v>
      </c>
      <c r="D67" s="16">
        <v>3442.14</v>
      </c>
      <c r="E67" s="16">
        <v>3707.42</v>
      </c>
      <c r="F67" s="16">
        <v>3442.14</v>
      </c>
      <c r="G67" s="16">
        <v>3442.14</v>
      </c>
      <c r="H67" s="16">
        <v>24576.34</v>
      </c>
      <c r="I67" s="14"/>
    </row>
    <row r="68" spans="1:9" ht="12.75" customHeight="1">
      <c r="A68" s="16" t="s">
        <v>69</v>
      </c>
      <c r="B68" s="16">
        <v>57.8</v>
      </c>
      <c r="C68" s="16">
        <v>66.2</v>
      </c>
      <c r="D68" s="16">
        <v>78.2</v>
      </c>
      <c r="E68" s="16">
        <v>49.4</v>
      </c>
      <c r="F68" s="16">
        <v>66.2</v>
      </c>
      <c r="G68" s="16">
        <v>78.2</v>
      </c>
      <c r="H68" s="16">
        <v>396</v>
      </c>
      <c r="I68" s="14"/>
    </row>
    <row r="69" spans="1:9" ht="12.75" customHeight="1">
      <c r="A69" s="16" t="s">
        <v>70</v>
      </c>
      <c r="B69" s="16">
        <v>0</v>
      </c>
      <c r="C69" s="16">
        <v>247.46</v>
      </c>
      <c r="D69" s="16">
        <v>0</v>
      </c>
      <c r="E69" s="16">
        <v>0</v>
      </c>
      <c r="F69" s="16">
        <v>0</v>
      </c>
      <c r="G69" s="16">
        <v>0</v>
      </c>
      <c r="H69" s="16">
        <v>247.46</v>
      </c>
      <c r="I69" s="14"/>
    </row>
    <row r="70" spans="1:9" ht="12.75" customHeight="1">
      <c r="A70" s="17" t="s">
        <v>71</v>
      </c>
      <c r="B70" s="18">
        <f aca="true" t="shared" si="7" ref="B70:H70">SUM(B64:B69)</f>
        <v>3582.5</v>
      </c>
      <c r="C70" s="18">
        <f t="shared" si="7"/>
        <v>7889.93</v>
      </c>
      <c r="D70" s="18">
        <f t="shared" si="7"/>
        <v>4230.83</v>
      </c>
      <c r="E70" s="18">
        <f t="shared" si="7"/>
        <v>3976.82</v>
      </c>
      <c r="F70" s="18">
        <f t="shared" si="7"/>
        <v>4484.05</v>
      </c>
      <c r="G70" s="18">
        <f t="shared" si="7"/>
        <v>4405.04</v>
      </c>
      <c r="H70" s="18">
        <f t="shared" si="7"/>
        <v>28569.17</v>
      </c>
      <c r="I70" s="14"/>
    </row>
    <row r="72" ht="12.75" customHeight="1">
      <c r="A72" s="15" t="s">
        <v>72</v>
      </c>
    </row>
    <row r="73" spans="1:9" ht="12.75" customHeight="1">
      <c r="A73" s="16" t="s">
        <v>73</v>
      </c>
      <c r="B73" s="16">
        <v>224.59</v>
      </c>
      <c r="C73" s="16">
        <v>224.59</v>
      </c>
      <c r="D73" s="16">
        <v>902.13</v>
      </c>
      <c r="E73" s="16">
        <v>902.13</v>
      </c>
      <c r="F73" s="16">
        <v>902.13</v>
      </c>
      <c r="G73" s="16">
        <v>902.13</v>
      </c>
      <c r="H73" s="16">
        <v>4057.7</v>
      </c>
      <c r="I73" s="14"/>
    </row>
    <row r="74" spans="1:9" ht="12.75" customHeight="1">
      <c r="A74" s="16" t="s">
        <v>74</v>
      </c>
      <c r="B74" s="16">
        <v>419.15</v>
      </c>
      <c r="C74" s="16">
        <v>0</v>
      </c>
      <c r="D74" s="16">
        <v>0</v>
      </c>
      <c r="E74" s="16">
        <v>2581.15</v>
      </c>
      <c r="F74" s="16">
        <v>1016.09</v>
      </c>
      <c r="G74" s="16">
        <v>0</v>
      </c>
      <c r="H74" s="16">
        <v>4016.39</v>
      </c>
      <c r="I74" s="14"/>
    </row>
    <row r="75" spans="1:9" ht="12.75" customHeight="1">
      <c r="A75" s="17" t="s">
        <v>75</v>
      </c>
      <c r="B75" s="18">
        <f aca="true" t="shared" si="8" ref="B75:H75">SUM(B73:B74)</f>
        <v>643.74</v>
      </c>
      <c r="C75" s="18">
        <f t="shared" si="8"/>
        <v>224.59</v>
      </c>
      <c r="D75" s="18">
        <f t="shared" si="8"/>
        <v>902.13</v>
      </c>
      <c r="E75" s="18">
        <f t="shared" si="8"/>
        <v>3483.28</v>
      </c>
      <c r="F75" s="18">
        <f t="shared" si="8"/>
        <v>1918.22</v>
      </c>
      <c r="G75" s="18">
        <f t="shared" si="8"/>
        <v>902.13</v>
      </c>
      <c r="H75" s="18">
        <f t="shared" si="8"/>
        <v>8074.09</v>
      </c>
      <c r="I75" s="14"/>
    </row>
    <row r="77" spans="1:9" ht="12.75" customHeight="1" thickBot="1">
      <c r="A77" s="19" t="s">
        <v>76</v>
      </c>
      <c r="B77" s="20">
        <f aca="true" t="shared" si="9" ref="B77:H77">(0+((B31))+(B49)+(B54)+(B61)+(B70)+(B75))-(0)</f>
        <v>41377.689999999995</v>
      </c>
      <c r="C77" s="20">
        <f t="shared" si="9"/>
        <v>33243.829999999994</v>
      </c>
      <c r="D77" s="20">
        <f t="shared" si="9"/>
        <v>31190.930000000004</v>
      </c>
      <c r="E77" s="20">
        <f t="shared" si="9"/>
        <v>32580.989999999998</v>
      </c>
      <c r="F77" s="20">
        <f t="shared" si="9"/>
        <v>34581.44</v>
      </c>
      <c r="G77" s="20">
        <f t="shared" si="9"/>
        <v>45736.469999999994</v>
      </c>
      <c r="H77" s="20">
        <f t="shared" si="9"/>
        <v>218711.35</v>
      </c>
      <c r="I77" s="14"/>
    </row>
    <row r="79" spans="1:9" ht="12.75" customHeight="1" thickBot="1">
      <c r="A79" s="19" t="s">
        <v>83</v>
      </c>
      <c r="B79" s="20">
        <f aca="true" t="shared" si="10" ref="B79:H79">(B21)+(B28)-(B77)+(0)-(0)</f>
        <v>-13672.979999999989</v>
      </c>
      <c r="C79" s="20">
        <f t="shared" si="10"/>
        <v>8000.059999999998</v>
      </c>
      <c r="D79" s="20">
        <f t="shared" si="10"/>
        <v>-3073.279999999999</v>
      </c>
      <c r="E79" s="20">
        <f t="shared" si="10"/>
        <v>3896.6800000000076</v>
      </c>
      <c r="F79" s="20">
        <f t="shared" si="10"/>
        <v>-2217.609999999997</v>
      </c>
      <c r="G79" s="20">
        <f t="shared" si="10"/>
        <v>-21662.010000000002</v>
      </c>
      <c r="H79" s="20">
        <f t="shared" si="10"/>
        <v>-28729.139999999985</v>
      </c>
      <c r="I79" s="14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 Bartels</cp:lastModifiedBy>
  <dcterms:created xsi:type="dcterms:W3CDTF">2021-01-05T05:44:32Z</dcterms:created>
  <dcterms:modified xsi:type="dcterms:W3CDTF">2021-01-05T05:45:44Z</dcterms:modified>
  <cp:category/>
  <cp:version/>
  <cp:contentType/>
  <cp:contentStatus/>
</cp:coreProperties>
</file>